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1120" windowWidth="17240" windowHeight="940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<sst xmlns="http://schemas.openxmlformats.org/spreadsheetml/2006/main" count="37" uniqueCount="37">
  <si>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药学院</t>
  </si>
  <si>
    <t>医学与生命科学学院(军科所)</t>
  </si>
  <si>
    <t>基础医学院</t>
  </si>
  <si>
    <t>第一临床医学院</t>
  </si>
  <si>
    <t>第二临床医学院</t>
  </si>
  <si>
    <t>第三临床医学院</t>
  </si>
  <si>
    <t>卫生经济管理学院</t>
  </si>
  <si>
    <t>外国语学院</t>
  </si>
  <si>
    <t>心理学院</t>
  </si>
  <si>
    <t>人文与政治教育学院</t>
  </si>
  <si>
    <t>信息技术学院</t>
  </si>
  <si>
    <t>护理学院</t>
  </si>
  <si>
    <t>中医药文献研究所</t>
  </si>
  <si>
    <t>附属江苏省第二中医院</t>
  </si>
  <si>
    <t>附属南京市中西医结合医院</t>
  </si>
  <si>
    <t>南京鼓楼医院</t>
  </si>
  <si>
    <t>附属无锡市中西医结合医院</t>
  </si>
  <si>
    <t>附属徐州市中医院</t>
  </si>
  <si>
    <t>附属徐州中心医院</t>
  </si>
  <si>
    <t>附属常州市中医医院</t>
  </si>
  <si>
    <t>附属苏州市中医医院</t>
  </si>
  <si>
    <t>培养单位</t>
  </si>
  <si>
    <t>各单位2019计划数</t>
  </si>
  <si>
    <t>2018年创新计划立项数</t>
  </si>
  <si>
    <t>总计</t>
  </si>
  <si>
    <t>序号</t>
  </si>
  <si>
    <t>立项数占百分比</t>
  </si>
  <si>
    <t>研究生数占百分比</t>
  </si>
  <si>
    <t>17级研究生数</t>
  </si>
  <si>
    <t>备注</t>
  </si>
  <si>
    <t>附属南京市中医院</t>
  </si>
  <si>
    <t>附属无锡市中医医院</t>
  </si>
  <si>
    <t>卫生经济管理负责评审</t>
  </si>
  <si>
    <t>180万/1.5万元每项=120项</t>
  </si>
  <si>
    <r>
      <t>2019年科研与实践创新计划面上资助项目立项计划数分配</t>
    </r>
    <r>
      <rPr>
        <b/>
        <sz val="16"/>
        <color indexed="60"/>
        <rFont val="宋体"/>
        <family val="0"/>
      </rPr>
      <t>(180万、122项）</t>
    </r>
  </si>
  <si>
    <t>附属南京市中医院负责评审</t>
  </si>
  <si>
    <t>附属无锡市中医医院负责评审</t>
  </si>
</sst>
</file>

<file path=xl/styles.xml><?xml version="1.0" encoding="utf-8"?>
<styleSheet xmlns="http://schemas.openxmlformats.org/spreadsheetml/2006/main">
  <numFmts count="29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  <numFmt numFmtId="190" formatCode="0.0_);[Red]\(0.0\)"/>
    <numFmt numFmtId="191" formatCode="0.00_);[Red]\(0.00\)"/>
    <numFmt numFmtId="192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Tahoma"/>
      <family val="0"/>
    </font>
    <font>
      <sz val="9"/>
      <color indexed="8"/>
      <name val="微软雅黑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60"/>
      <name val="微软雅黑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Tahoma"/>
      <family val="0"/>
    </font>
    <font>
      <sz val="9"/>
      <color rgb="FF000000"/>
      <name val="微软雅黑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6"/>
      <color theme="1"/>
      <name val="Calibri"/>
      <family val="0"/>
    </font>
    <font>
      <b/>
      <sz val="12"/>
      <color rgb="FFC00000"/>
      <name val="微软雅黑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91" fontId="42" fillId="33" borderId="0" xfId="0" applyNumberFormat="1" applyFont="1" applyFill="1" applyBorder="1" applyAlignment="1">
      <alignment horizontal="center" vertical="center" wrapText="1"/>
    </xf>
    <xf numFmtId="191" fontId="0" fillId="0" borderId="0" xfId="0" applyNumberFormat="1" applyBorder="1" applyAlignment="1">
      <alignment vertical="center"/>
    </xf>
    <xf numFmtId="191" fontId="0" fillId="0" borderId="0" xfId="0" applyNumberFormat="1" applyAlignment="1">
      <alignment vertical="center"/>
    </xf>
    <xf numFmtId="192" fontId="0" fillId="0" borderId="0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191" fontId="44" fillId="0" borderId="10" xfId="0" applyNumberFormat="1" applyFont="1" applyBorder="1" applyAlignment="1">
      <alignment horizontal="center" vertical="center" wrapText="1"/>
    </xf>
    <xf numFmtId="192" fontId="44" fillId="0" borderId="10" xfId="0" applyNumberFormat="1" applyFont="1" applyFill="1" applyBorder="1" applyAlignment="1">
      <alignment horizontal="center" vertical="center" wrapText="1"/>
    </xf>
    <xf numFmtId="189" fontId="45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88" fontId="45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91" fontId="46" fillId="33" borderId="10" xfId="0" applyNumberFormat="1" applyFont="1" applyFill="1" applyBorder="1" applyAlignment="1">
      <alignment horizontal="center" vertical="center" wrapText="1"/>
    </xf>
    <xf numFmtId="189" fontId="45" fillId="0" borderId="10" xfId="0" applyNumberFormat="1" applyFont="1" applyBorder="1" applyAlignment="1">
      <alignment horizontal="center" vertical="center"/>
    </xf>
    <xf numFmtId="192" fontId="45" fillId="0" borderId="10" xfId="0" applyNumberFormat="1" applyFont="1" applyBorder="1" applyAlignment="1">
      <alignment horizontal="center" vertical="center"/>
    </xf>
    <xf numFmtId="188" fontId="45" fillId="0" borderId="11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189" fontId="44" fillId="0" borderId="13" xfId="0" applyNumberFormat="1" applyFont="1" applyBorder="1" applyAlignment="1">
      <alignment horizontal="center" vertical="center" wrapText="1"/>
    </xf>
    <xf numFmtId="189" fontId="44" fillId="0" borderId="14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91" fontId="46" fillId="33" borderId="10" xfId="0" applyNumberFormat="1" applyFont="1" applyFill="1" applyBorder="1" applyAlignment="1">
      <alignment horizontal="center" vertical="center" wrapText="1"/>
    </xf>
    <xf numFmtId="192" fontId="45" fillId="0" borderId="10" xfId="0" applyNumberFormat="1" applyFont="1" applyBorder="1" applyAlignment="1">
      <alignment horizontal="center" vertical="center"/>
    </xf>
    <xf numFmtId="189" fontId="45" fillId="0" borderId="15" xfId="0" applyNumberFormat="1" applyFont="1" applyBorder="1" applyAlignment="1">
      <alignment horizontal="center" vertical="center"/>
    </xf>
    <xf numFmtId="189" fontId="45" fillId="0" borderId="16" xfId="0" applyNumberFormat="1" applyFont="1" applyBorder="1" applyAlignment="1">
      <alignment horizontal="center" vertical="center"/>
    </xf>
    <xf numFmtId="189" fontId="45" fillId="0" borderId="11" xfId="0" applyNumberFormat="1" applyFont="1" applyBorder="1" applyAlignment="1">
      <alignment horizontal="center" vertical="center"/>
    </xf>
    <xf numFmtId="188" fontId="45" fillId="0" borderId="15" xfId="0" applyNumberFormat="1" applyFont="1" applyBorder="1" applyAlignment="1">
      <alignment horizontal="center" vertical="center"/>
    </xf>
    <xf numFmtId="188" fontId="45" fillId="0" borderId="16" xfId="0" applyNumberFormat="1" applyFont="1" applyBorder="1" applyAlignment="1">
      <alignment horizontal="center" vertical="center"/>
    </xf>
    <xf numFmtId="188" fontId="45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39">
      <selection activeCell="L21" sqref="L21"/>
    </sheetView>
  </sheetViews>
  <sheetFormatPr defaultColWidth="11.421875" defaultRowHeight="15"/>
  <cols>
    <col min="1" max="1" width="5.140625" style="1" customWidth="1"/>
    <col min="2" max="2" width="29.8515625" style="0" customWidth="1"/>
    <col min="3" max="3" width="11.8515625" style="0" customWidth="1"/>
    <col min="4" max="4" width="10.421875" style="9" customWidth="1"/>
    <col min="5" max="5" width="10.00390625" style="0" customWidth="1"/>
    <col min="6" max="6" width="10.421875" style="11" customWidth="1"/>
    <col min="7" max="8" width="8.7109375" style="6" customWidth="1"/>
    <col min="9" max="9" width="8.28125" style="0" customWidth="1"/>
    <col min="10" max="16384" width="8.8515625" style="0" customWidth="1"/>
  </cols>
  <sheetData>
    <row r="1" spans="1:9" ht="42" customHeight="1">
      <c r="A1" s="26" t="s">
        <v>34</v>
      </c>
      <c r="B1" s="27"/>
      <c r="C1" s="27"/>
      <c r="D1" s="27"/>
      <c r="E1" s="27"/>
      <c r="F1" s="27"/>
      <c r="G1" s="27"/>
      <c r="H1" s="27"/>
      <c r="I1" s="27"/>
    </row>
    <row r="2" spans="1:9" ht="62.25" customHeight="1">
      <c r="A2" s="12" t="s">
        <v>25</v>
      </c>
      <c r="B2" s="12" t="s">
        <v>21</v>
      </c>
      <c r="C2" s="12" t="s">
        <v>23</v>
      </c>
      <c r="D2" s="13" t="s">
        <v>26</v>
      </c>
      <c r="E2" s="12" t="s">
        <v>28</v>
      </c>
      <c r="F2" s="14" t="s">
        <v>27</v>
      </c>
      <c r="G2" s="28" t="s">
        <v>22</v>
      </c>
      <c r="H2" s="29"/>
      <c r="I2" s="14" t="s">
        <v>29</v>
      </c>
    </row>
    <row r="3" spans="1:9" ht="15.75" customHeight="1">
      <c r="A3" s="24">
        <v>1</v>
      </c>
      <c r="B3" s="18" t="s">
        <v>2</v>
      </c>
      <c r="C3" s="18">
        <v>5</v>
      </c>
      <c r="D3" s="19">
        <f>C3/C26</f>
        <v>0.054945054945054944</v>
      </c>
      <c r="E3" s="18">
        <v>43</v>
      </c>
      <c r="F3" s="21">
        <f>E3/E26</f>
        <v>0.039962825278810406</v>
      </c>
      <c r="G3" s="20">
        <f aca="true" t="shared" si="0" ref="G3:G8">(D3*120+F3*120)/2</f>
        <v>5.69447281343192</v>
      </c>
      <c r="H3" s="17">
        <v>6</v>
      </c>
      <c r="I3" s="14"/>
    </row>
    <row r="4" spans="1:9" ht="15.75" customHeight="1">
      <c r="A4" s="24">
        <v>2</v>
      </c>
      <c r="B4" s="18" t="s">
        <v>3</v>
      </c>
      <c r="C4" s="18">
        <v>33</v>
      </c>
      <c r="D4" s="19">
        <f>C4/C26</f>
        <v>0.3626373626373626</v>
      </c>
      <c r="E4" s="18">
        <v>357</v>
      </c>
      <c r="F4" s="21">
        <f>E4/E26</f>
        <v>0.33178438661710036</v>
      </c>
      <c r="G4" s="20">
        <f t="shared" si="0"/>
        <v>41.665304955267786</v>
      </c>
      <c r="H4" s="17">
        <v>42</v>
      </c>
      <c r="I4" s="14"/>
    </row>
    <row r="5" spans="1:9" ht="15.75">
      <c r="A5" s="24">
        <v>3</v>
      </c>
      <c r="B5" s="18" t="s">
        <v>4</v>
      </c>
      <c r="C5" s="18">
        <v>2</v>
      </c>
      <c r="D5" s="19">
        <f>C5/C26</f>
        <v>0.02197802197802198</v>
      </c>
      <c r="E5" s="18">
        <v>20</v>
      </c>
      <c r="F5" s="21">
        <f>E5/E26</f>
        <v>0.01858736059479554</v>
      </c>
      <c r="G5" s="20">
        <f t="shared" si="0"/>
        <v>2.4339229543690513</v>
      </c>
      <c r="H5" s="17">
        <v>2</v>
      </c>
      <c r="I5" s="16"/>
    </row>
    <row r="6" spans="1:9" ht="15.75">
      <c r="A6" s="24">
        <v>4</v>
      </c>
      <c r="B6" s="18" t="s">
        <v>1</v>
      </c>
      <c r="C6" s="18">
        <v>8</v>
      </c>
      <c r="D6" s="19">
        <f>C6/C26</f>
        <v>0.08791208791208792</v>
      </c>
      <c r="E6" s="18">
        <v>74</v>
      </c>
      <c r="F6" s="21">
        <f>E6/E26</f>
        <v>0.0687732342007435</v>
      </c>
      <c r="G6" s="20">
        <f t="shared" si="0"/>
        <v>9.401119326769885</v>
      </c>
      <c r="H6" s="17">
        <v>9</v>
      </c>
      <c r="I6" s="16"/>
    </row>
    <row r="7" spans="1:9" ht="15.75">
      <c r="A7" s="24">
        <v>5</v>
      </c>
      <c r="B7" s="18" t="s">
        <v>0</v>
      </c>
      <c r="C7" s="18">
        <v>20</v>
      </c>
      <c r="D7" s="19">
        <f>C7/C26</f>
        <v>0.21978021978021978</v>
      </c>
      <c r="E7" s="18">
        <v>185</v>
      </c>
      <c r="F7" s="21">
        <f>E7/E26</f>
        <v>0.17193308550185873</v>
      </c>
      <c r="G7" s="20">
        <f t="shared" si="0"/>
        <v>23.50279831692471</v>
      </c>
      <c r="H7" s="17">
        <v>24</v>
      </c>
      <c r="I7" s="16"/>
    </row>
    <row r="8" spans="1:9" ht="15.75">
      <c r="A8" s="24">
        <v>6</v>
      </c>
      <c r="B8" s="18" t="s">
        <v>6</v>
      </c>
      <c r="C8" s="30">
        <v>3</v>
      </c>
      <c r="D8" s="31">
        <f>C8/C26</f>
        <v>0.03296703296703297</v>
      </c>
      <c r="E8" s="18">
        <v>25</v>
      </c>
      <c r="F8" s="32">
        <f>34/E26</f>
        <v>0.031598513011152414</v>
      </c>
      <c r="G8" s="33">
        <f t="shared" si="0"/>
        <v>3.873932758691123</v>
      </c>
      <c r="H8" s="36">
        <v>4</v>
      </c>
      <c r="I8" s="39" t="s">
        <v>32</v>
      </c>
    </row>
    <row r="9" spans="1:9" ht="15.75">
      <c r="A9" s="24">
        <v>7</v>
      </c>
      <c r="B9" s="18" t="s">
        <v>7</v>
      </c>
      <c r="C9" s="30"/>
      <c r="D9" s="31"/>
      <c r="E9" s="18">
        <v>1</v>
      </c>
      <c r="F9" s="32"/>
      <c r="G9" s="34"/>
      <c r="H9" s="37"/>
      <c r="I9" s="25"/>
    </row>
    <row r="10" spans="1:9" ht="15.75">
      <c r="A10" s="24">
        <v>8</v>
      </c>
      <c r="B10" s="18" t="s">
        <v>8</v>
      </c>
      <c r="C10" s="30"/>
      <c r="D10" s="31"/>
      <c r="E10" s="18">
        <v>1</v>
      </c>
      <c r="F10" s="32"/>
      <c r="G10" s="34"/>
      <c r="H10" s="37"/>
      <c r="I10" s="25"/>
    </row>
    <row r="11" spans="1:9" ht="15.75">
      <c r="A11" s="24">
        <v>9</v>
      </c>
      <c r="B11" s="18" t="s">
        <v>9</v>
      </c>
      <c r="C11" s="30"/>
      <c r="D11" s="31"/>
      <c r="E11" s="18">
        <v>3</v>
      </c>
      <c r="F11" s="32"/>
      <c r="G11" s="34"/>
      <c r="H11" s="37"/>
      <c r="I11" s="25"/>
    </row>
    <row r="12" spans="1:9" ht="15.75">
      <c r="A12" s="24">
        <v>10</v>
      </c>
      <c r="B12" s="18" t="s">
        <v>10</v>
      </c>
      <c r="C12" s="30"/>
      <c r="D12" s="31"/>
      <c r="E12" s="18">
        <v>4</v>
      </c>
      <c r="F12" s="32"/>
      <c r="G12" s="35"/>
      <c r="H12" s="38"/>
      <c r="I12" s="25"/>
    </row>
    <row r="13" spans="1:9" ht="15.75">
      <c r="A13" s="24">
        <v>11</v>
      </c>
      <c r="B13" s="18" t="s">
        <v>11</v>
      </c>
      <c r="C13" s="18">
        <v>2</v>
      </c>
      <c r="D13" s="19">
        <f>C13/C26</f>
        <v>0.02197802197802198</v>
      </c>
      <c r="E13" s="18">
        <v>28</v>
      </c>
      <c r="F13" s="21">
        <f>E13/E26</f>
        <v>0.026022304832713755</v>
      </c>
      <c r="G13" s="20">
        <f>(D13*120+F13*120)/2</f>
        <v>2.8800196086441443</v>
      </c>
      <c r="H13" s="17">
        <v>3</v>
      </c>
      <c r="I13" s="16"/>
    </row>
    <row r="14" spans="1:9" ht="15.75">
      <c r="A14" s="24">
        <v>12</v>
      </c>
      <c r="B14" s="18" t="s">
        <v>12</v>
      </c>
      <c r="C14" s="18">
        <v>3</v>
      </c>
      <c r="D14" s="19">
        <f>C14/C26</f>
        <v>0.03296703296703297</v>
      </c>
      <c r="E14" s="18">
        <v>18</v>
      </c>
      <c r="F14" s="21">
        <f>E14/E26</f>
        <v>0.016728624535315983</v>
      </c>
      <c r="G14" s="20">
        <f>(D14*120+F14*120)/2</f>
        <v>2.981739450140937</v>
      </c>
      <c r="H14" s="17">
        <v>3</v>
      </c>
      <c r="I14" s="16"/>
    </row>
    <row r="15" spans="1:9" ht="15.75">
      <c r="A15" s="24">
        <v>13</v>
      </c>
      <c r="B15" s="18" t="s">
        <v>13</v>
      </c>
      <c r="C15" s="18">
        <v>1</v>
      </c>
      <c r="D15" s="19">
        <f>C15/C26</f>
        <v>0.01098901098901099</v>
      </c>
      <c r="E15" s="18">
        <v>36</v>
      </c>
      <c r="F15" s="21">
        <f>E15/E26</f>
        <v>0.03345724907063197</v>
      </c>
      <c r="G15" s="20">
        <f>(D15*120+F15*120)/2</f>
        <v>2.6667756035785777</v>
      </c>
      <c r="H15" s="17">
        <v>3</v>
      </c>
      <c r="I15" s="16"/>
    </row>
    <row r="16" spans="1:9" ht="15.75">
      <c r="A16" s="24">
        <v>14</v>
      </c>
      <c r="B16" s="18" t="s">
        <v>5</v>
      </c>
      <c r="C16" s="18">
        <v>2</v>
      </c>
      <c r="D16" s="19">
        <f>C16/C26</f>
        <v>0.02197802197802198</v>
      </c>
      <c r="E16" s="18">
        <v>80</v>
      </c>
      <c r="F16" s="21">
        <f>E16/E26</f>
        <v>0.07434944237918216</v>
      </c>
      <c r="G16" s="20">
        <f>(D16*120+F16*120)/2</f>
        <v>5.779647861432249</v>
      </c>
      <c r="H16" s="17">
        <v>6</v>
      </c>
      <c r="I16" s="16"/>
    </row>
    <row r="17" spans="1:9" ht="15.75">
      <c r="A17" s="24">
        <v>15</v>
      </c>
      <c r="B17" s="18" t="s">
        <v>30</v>
      </c>
      <c r="C17" s="30">
        <v>7</v>
      </c>
      <c r="D17" s="31">
        <f>C17/C26</f>
        <v>0.07692307692307693</v>
      </c>
      <c r="E17" s="18">
        <v>87</v>
      </c>
      <c r="F17" s="32">
        <f>100/E26</f>
        <v>0.09293680297397769</v>
      </c>
      <c r="G17" s="33">
        <f>(D17*120+F17*120)/2</f>
        <v>10.191592793823277</v>
      </c>
      <c r="H17" s="36">
        <v>10</v>
      </c>
      <c r="I17" s="25" t="s">
        <v>35</v>
      </c>
    </row>
    <row r="18" spans="1:9" ht="15.75">
      <c r="A18" s="24">
        <v>16</v>
      </c>
      <c r="B18" s="18" t="s">
        <v>14</v>
      </c>
      <c r="C18" s="30"/>
      <c r="D18" s="31"/>
      <c r="E18" s="18">
        <v>13</v>
      </c>
      <c r="F18" s="32"/>
      <c r="G18" s="34"/>
      <c r="H18" s="37"/>
      <c r="I18" s="25"/>
    </row>
    <row r="19" spans="1:9" ht="15.75">
      <c r="A19" s="24">
        <v>17</v>
      </c>
      <c r="B19" s="18" t="s">
        <v>15</v>
      </c>
      <c r="C19" s="30"/>
      <c r="D19" s="31"/>
      <c r="E19" s="18">
        <v>0</v>
      </c>
      <c r="F19" s="32"/>
      <c r="G19" s="35"/>
      <c r="H19" s="38"/>
      <c r="I19" s="25"/>
    </row>
    <row r="20" spans="1:9" ht="15.75">
      <c r="A20" s="24">
        <v>18</v>
      </c>
      <c r="B20" s="23" t="s">
        <v>31</v>
      </c>
      <c r="C20" s="30">
        <v>1</v>
      </c>
      <c r="D20" s="31">
        <f>C20/C26</f>
        <v>0.01098901098901099</v>
      </c>
      <c r="E20" s="18">
        <v>14</v>
      </c>
      <c r="F20" s="32">
        <f>17/E26</f>
        <v>0.015799256505576207</v>
      </c>
      <c r="G20" s="33">
        <f>(D20*120+F20*120)/2</f>
        <v>1.6072960496752318</v>
      </c>
      <c r="H20" s="36">
        <v>3</v>
      </c>
      <c r="I20" s="40" t="s">
        <v>36</v>
      </c>
    </row>
    <row r="21" spans="1:9" ht="15.75">
      <c r="A21" s="24">
        <v>19</v>
      </c>
      <c r="B21" s="18" t="s">
        <v>16</v>
      </c>
      <c r="C21" s="30"/>
      <c r="D21" s="31"/>
      <c r="E21" s="18">
        <v>3</v>
      </c>
      <c r="F21" s="32"/>
      <c r="G21" s="35"/>
      <c r="H21" s="37"/>
      <c r="I21" s="41"/>
    </row>
    <row r="22" spans="1:9" ht="15.75">
      <c r="A22" s="24">
        <v>20</v>
      </c>
      <c r="B22" s="18" t="s">
        <v>17</v>
      </c>
      <c r="C22" s="30">
        <v>1</v>
      </c>
      <c r="D22" s="31">
        <f>C22/C26</f>
        <v>0.01098901098901099</v>
      </c>
      <c r="E22" s="18">
        <v>12</v>
      </c>
      <c r="F22" s="32">
        <f>12/E26</f>
        <v>0.011152416356877323</v>
      </c>
      <c r="G22" s="33">
        <f>(D22*120+F22*120)/2</f>
        <v>1.3284856407532988</v>
      </c>
      <c r="H22" s="37"/>
      <c r="I22" s="41"/>
    </row>
    <row r="23" spans="1:9" ht="15.75">
      <c r="A23" s="24">
        <v>21</v>
      </c>
      <c r="B23" s="18" t="s">
        <v>18</v>
      </c>
      <c r="C23" s="30"/>
      <c r="D23" s="31"/>
      <c r="E23" s="18">
        <v>0</v>
      </c>
      <c r="F23" s="32"/>
      <c r="G23" s="35"/>
      <c r="H23" s="38"/>
      <c r="I23" s="42"/>
    </row>
    <row r="24" spans="1:9" ht="15.75">
      <c r="A24" s="24">
        <v>22</v>
      </c>
      <c r="B24" s="18" t="s">
        <v>19</v>
      </c>
      <c r="C24" s="18">
        <v>1</v>
      </c>
      <c r="D24" s="19">
        <f>C24/C26</f>
        <v>0.01098901098901099</v>
      </c>
      <c r="E24" s="18">
        <v>39</v>
      </c>
      <c r="F24" s="21">
        <f>E24/E26</f>
        <v>0.0362453531598513</v>
      </c>
      <c r="G24" s="20">
        <f>(D24*120+F24*120)/2</f>
        <v>2.8340618489317375</v>
      </c>
      <c r="H24" s="17">
        <v>3</v>
      </c>
      <c r="I24" s="16"/>
    </row>
    <row r="25" spans="1:9" ht="15.75">
      <c r="A25" s="24">
        <v>23</v>
      </c>
      <c r="B25" s="18" t="s">
        <v>20</v>
      </c>
      <c r="C25" s="18">
        <v>2</v>
      </c>
      <c r="D25" s="19">
        <f>C25/C26</f>
        <v>0.02197802197802198</v>
      </c>
      <c r="E25" s="18">
        <v>43</v>
      </c>
      <c r="F25" s="21">
        <f>E25/E26</f>
        <v>0.039962825278810406</v>
      </c>
      <c r="G25" s="20">
        <f>(D25*120+F25*120)/2</f>
        <v>3.716450835409943</v>
      </c>
      <c r="H25" s="17">
        <v>4</v>
      </c>
      <c r="I25" s="16"/>
    </row>
    <row r="26" spans="1:9" ht="15.75">
      <c r="A26" s="24">
        <v>24</v>
      </c>
      <c r="B26" s="18" t="s">
        <v>24</v>
      </c>
      <c r="C26" s="18">
        <v>91</v>
      </c>
      <c r="D26" s="19"/>
      <c r="E26" s="18">
        <v>1076</v>
      </c>
      <c r="F26" s="21"/>
      <c r="G26" s="15">
        <f>SUM(G3:G25)</f>
        <v>120.55762081784387</v>
      </c>
      <c r="H26" s="22">
        <f>SUM(H3:H25)</f>
        <v>122</v>
      </c>
      <c r="I26" s="16"/>
    </row>
    <row r="27" spans="2:8" ht="13.5">
      <c r="B27" s="3"/>
      <c r="C27" s="2"/>
      <c r="D27" s="7"/>
      <c r="E27" s="2"/>
      <c r="F27" s="10"/>
      <c r="G27" s="5"/>
      <c r="H27" s="5"/>
    </row>
    <row r="28" spans="2:5" ht="18">
      <c r="B28" s="43" t="s">
        <v>33</v>
      </c>
      <c r="C28" s="43"/>
      <c r="D28" s="8"/>
      <c r="E28" s="4"/>
    </row>
  </sheetData>
  <sheetProtection/>
  <mergeCells count="25">
    <mergeCell ref="B28:C28"/>
    <mergeCell ref="C20:C21"/>
    <mergeCell ref="D20:D21"/>
    <mergeCell ref="F20:F21"/>
    <mergeCell ref="G20:G21"/>
    <mergeCell ref="H20:H23"/>
    <mergeCell ref="I20:I23"/>
    <mergeCell ref="C22:C23"/>
    <mergeCell ref="D22:D23"/>
    <mergeCell ref="F22:F23"/>
    <mergeCell ref="G22:G23"/>
    <mergeCell ref="C17:C19"/>
    <mergeCell ref="D17:D19"/>
    <mergeCell ref="F17:F19"/>
    <mergeCell ref="G17:G19"/>
    <mergeCell ref="H17:H19"/>
    <mergeCell ref="I17:I19"/>
    <mergeCell ref="A1:I1"/>
    <mergeCell ref="G2:H2"/>
    <mergeCell ref="C8:C12"/>
    <mergeCell ref="D8:D12"/>
    <mergeCell ref="F8:F12"/>
    <mergeCell ref="G8:G12"/>
    <mergeCell ref="H8:H12"/>
    <mergeCell ref="I8:I1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2018-12-21T03:35:27Z</cp:lastPrinted>
  <dcterms:created xsi:type="dcterms:W3CDTF">2018-12-21T02:43:24Z</dcterms:created>
  <dcterms:modified xsi:type="dcterms:W3CDTF">2018-12-23T14:19:06Z</dcterms:modified>
  <cp:category/>
  <cp:version/>
  <cp:contentType/>
  <cp:contentStatus/>
</cp:coreProperties>
</file>